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2860" windowHeight="7500"/>
  </bookViews>
  <sheets>
    <sheet name="Public reporting " sheetId="1" r:id="rId1"/>
  </sheets>
  <definedNames>
    <definedName name="_xlnm._FilterDatabase" localSheetId="0" hidden="1">'Public reporting '!$A$2:$H$53</definedName>
  </definedNames>
  <calcPr calcId="145621"/>
</workbook>
</file>

<file path=xl/calcChain.xml><?xml version="1.0" encoding="utf-8"?>
<calcChain xmlns="http://schemas.openxmlformats.org/spreadsheetml/2006/main">
  <c r="J48" i="1" l="1"/>
  <c r="J35" i="1"/>
  <c r="J25" i="1"/>
  <c r="J22" i="1" l="1"/>
  <c r="J21" i="1"/>
  <c r="J32" i="1" l="1"/>
  <c r="J10" i="1" l="1"/>
  <c r="J9" i="1"/>
  <c r="J46" i="1"/>
  <c r="J44" i="1"/>
  <c r="J31" i="1" l="1"/>
  <c r="J29" i="1"/>
  <c r="J19" i="1"/>
  <c r="J18" i="1"/>
  <c r="J17" i="1"/>
  <c r="I10" i="1"/>
  <c r="J7" i="1"/>
  <c r="I46" i="1" l="1"/>
  <c r="I48" i="1"/>
  <c r="I29" i="1"/>
  <c r="I32" i="1" s="1"/>
  <c r="I25" i="1"/>
  <c r="I18" i="1"/>
  <c r="I17" i="1"/>
  <c r="I19" i="1" s="1"/>
  <c r="I7" i="1"/>
  <c r="I22" i="1" l="1"/>
  <c r="I21" i="1"/>
  <c r="I9" i="1"/>
  <c r="I31" i="1"/>
  <c r="I44" i="1"/>
  <c r="H46" i="1"/>
  <c r="H35" i="1"/>
  <c r="H48" i="1" s="1"/>
  <c r="H29" i="1"/>
  <c r="H32" i="1" s="1"/>
  <c r="H25" i="1"/>
  <c r="H18" i="1"/>
  <c r="H17" i="1"/>
  <c r="H19" i="1" s="1"/>
  <c r="H7" i="1"/>
  <c r="H10" i="1" s="1"/>
  <c r="H22" i="1" l="1"/>
  <c r="H21" i="1"/>
  <c r="H9" i="1"/>
  <c r="H31" i="1"/>
  <c r="H44" i="1"/>
  <c r="G17" i="1"/>
  <c r="G7" i="1" l="1"/>
  <c r="D7" i="1"/>
  <c r="E7" i="1"/>
  <c r="F7" i="1"/>
  <c r="G46" i="1"/>
  <c r="G35" i="1"/>
  <c r="G48" i="1" s="1"/>
  <c r="G29" i="1"/>
  <c r="G32" i="1" s="1"/>
  <c r="G25" i="1"/>
  <c r="G18" i="1"/>
  <c r="G19" i="1" l="1"/>
  <c r="G31" i="1"/>
  <c r="G44" i="1"/>
  <c r="F29" i="1"/>
  <c r="F18" i="1"/>
  <c r="F4" i="1"/>
  <c r="G10" i="1" l="1"/>
  <c r="G9" i="1"/>
  <c r="G22" i="1"/>
  <c r="G21" i="1"/>
  <c r="F35" i="1" l="1"/>
  <c r="F48" i="1" s="1"/>
  <c r="F25" i="1"/>
  <c r="F42" i="1"/>
  <c r="F32" i="1"/>
  <c r="F31" i="1"/>
  <c r="F17" i="1"/>
  <c r="F19" i="1" s="1"/>
  <c r="F10" i="1"/>
  <c r="F46" i="1" l="1"/>
  <c r="F22" i="1"/>
  <c r="F21" i="1"/>
  <c r="F9" i="1"/>
  <c r="F44" i="1"/>
  <c r="E42" i="1"/>
  <c r="E46" i="1" s="1"/>
  <c r="D42" i="1"/>
  <c r="D46" i="1" s="1"/>
  <c r="C42" i="1"/>
  <c r="C46" i="1" s="1"/>
  <c r="B42" i="1"/>
  <c r="B46" i="1" s="1"/>
  <c r="E32" i="1"/>
  <c r="D32" i="1"/>
  <c r="B32" i="1"/>
  <c r="E31" i="1"/>
  <c r="D31" i="1"/>
  <c r="B31" i="1"/>
  <c r="C29" i="1"/>
  <c r="C32" i="1" s="1"/>
  <c r="D19" i="1"/>
  <c r="D22" i="1" s="1"/>
  <c r="C19" i="1"/>
  <c r="C22" i="1" s="1"/>
  <c r="B19" i="1"/>
  <c r="B22" i="1" s="1"/>
  <c r="E18" i="1"/>
  <c r="E17" i="1"/>
  <c r="E19" i="1" s="1"/>
  <c r="E10" i="1"/>
  <c r="D10" i="1"/>
  <c r="C7" i="1"/>
  <c r="C10" i="1" s="1"/>
  <c r="B7" i="1"/>
  <c r="B10" i="1" s="1"/>
  <c r="E22" i="1" l="1"/>
  <c r="E21" i="1"/>
  <c r="B9" i="1"/>
  <c r="C9" i="1"/>
  <c r="D9" i="1"/>
  <c r="E9" i="1"/>
  <c r="B21" i="1"/>
  <c r="C21" i="1"/>
  <c r="D21" i="1"/>
  <c r="C31" i="1"/>
  <c r="B44" i="1"/>
  <c r="C44" i="1"/>
  <c r="D44" i="1"/>
  <c r="E44" i="1"/>
</calcChain>
</file>

<file path=xl/sharedStrings.xml><?xml version="1.0" encoding="utf-8"?>
<sst xmlns="http://schemas.openxmlformats.org/spreadsheetml/2006/main" count="154" uniqueCount="81">
  <si>
    <t>Site</t>
  </si>
  <si>
    <t>Royal Victorian Eye &amp; Ear Hospital,32 Gisborne Street, East Melbourne, VIC 3002</t>
  </si>
  <si>
    <t>Energy</t>
  </si>
  <si>
    <t>energy GJ)</t>
  </si>
  <si>
    <t>Electricity</t>
  </si>
  <si>
    <t>Natural gas</t>
  </si>
  <si>
    <t>Other energy types (e.g. steam, diesel)</t>
  </si>
  <si>
    <t xml:space="preserve">Total energy consumption  </t>
  </si>
  <si>
    <t xml:space="preserve">Normalised energy consumption </t>
  </si>
  <si>
    <t>Energy per unit of floor space (GJ/m2)</t>
  </si>
  <si>
    <t>Energy per unit of activity (GJ/activity)</t>
  </si>
  <si>
    <t>Relevant notes / contextual information</t>
  </si>
  <si>
    <t>Building floor are for the period is (m2)</t>
  </si>
  <si>
    <t>Activity is based on occupied beds, outpatient attendances and Emergency presentations</t>
  </si>
  <si>
    <t>Examples of Hospital achievements during this period to assist with reducing the hospital’s environmental impact.</t>
  </si>
  <si>
    <t>* New steam boilers installed
* 24 x Inefficient electrical based oil heaters  removed throughout the hospital
*Hydraulic separator unit(s) to be installed
*Existing ageing chiller system  replaced with energy efficient air-cooled model</t>
  </si>
  <si>
    <t>*Project commenced to repair all inoperable ventilation dampers 
*Trials have been undertaken to separately condition hospital floors requiring conditioning outside of normal operational hour
* Security staff currently switching all un-required lighting off after normal operating hours.</t>
  </si>
  <si>
    <t>* Consultants engaged to investigate &amp; identify further HVAC system improvement opportunities
* Trial installation of improved user-operable window blinds to allow increased natural daylighting to rooms.</t>
  </si>
  <si>
    <t xml:space="preserve">Redevelopment commenced October 2013
Diesel usage low  due to not being able to run the generator whilst the plant room was in lockdown.  </t>
  </si>
  <si>
    <t>Greenhouse gas emissions</t>
  </si>
  <si>
    <t>energy type (GJ)</t>
  </si>
  <si>
    <t xml:space="preserve">Total greenhouse gas emissions (kg CO2e) </t>
  </si>
  <si>
    <t>Scope 1</t>
  </si>
  <si>
    <t>Scope 2</t>
  </si>
  <si>
    <t xml:space="preserve">Normalised greenhouse gas emissions </t>
  </si>
  <si>
    <t>Emissions per unit of floor space (kgCO2e/m2)</t>
  </si>
  <si>
    <t>Emissions per unit of activity (kgCO2e/activity)</t>
  </si>
  <si>
    <t>Water Consumption (kL)</t>
  </si>
  <si>
    <t>Consumption (kL)</t>
  </si>
  <si>
    <t>Water consumption</t>
  </si>
  <si>
    <t xml:space="preserve">Total water consumption  (kL) </t>
  </si>
  <si>
    <t xml:space="preserve">Normalised water consumption Year </t>
  </si>
  <si>
    <t>Water per unit of floor space (kL/m2)</t>
  </si>
  <si>
    <t>Water per unit of activity (kL/activity)</t>
  </si>
  <si>
    <t>Example of Hospitals achievements during this period to assist with reducing the hospital’s environmental impact.</t>
  </si>
  <si>
    <t xml:space="preserve">*Additional Water Audit undertaken  expanding upon the previous years report to help identify key opportunities to reduce overall consumption.
* Installed water efficient showers, with flow-restrictors to selected basins and sinks.
* Installed Pressure balancing constant flow control valves in all basins and sink.
* Toilet cistern plumbing modified to allow only low-volume sanitary flush option throughout the Howson Wing.
*Installing new air-cooled chiller units has removed the requirement for roof-mounted mist sprayer devices.
*Completed project to re-route discharge water from sterilizer units to roof storage tanks - for re-use in sanitary flushing (in Audrey Bowen &amp; Peter Howson Wings). </t>
  </si>
  <si>
    <t xml:space="preserve">Increase in water usage was due to a water leak from SPS steriliser pit into PHW lift well area </t>
  </si>
  <si>
    <t>Increase in water usage due to a number of water leaks in ageing pipeworks</t>
  </si>
  <si>
    <t>Waste Generation</t>
  </si>
  <si>
    <t xml:space="preserve">generation by (kilograms) </t>
  </si>
  <si>
    <t xml:space="preserve">Total waste generation by type (kilograms) </t>
  </si>
  <si>
    <t>Clinical waste</t>
  </si>
  <si>
    <t>General waste</t>
  </si>
  <si>
    <t>Recycled waste</t>
  </si>
  <si>
    <t xml:space="preserve">Total waste generated (kilograms) </t>
  </si>
  <si>
    <t>Normalised waste generation</t>
  </si>
  <si>
    <t>Waste per activity (kg/activity)</t>
  </si>
  <si>
    <t xml:space="preserve">Waste recycling </t>
  </si>
  <si>
    <t>Waste recycling rate (percentage)</t>
  </si>
  <si>
    <t>*With the aid of the EARTH program commenced the recycling of Theatre medical consumables
*Commenced recycling Fluoro lights, batteries and foam</t>
  </si>
  <si>
    <t>Supplier issues discontinued for a short time the recycling of theatre medical consumables</t>
  </si>
  <si>
    <t>Recommenced the recycling of theatre medical consumables</t>
  </si>
  <si>
    <t xml:space="preserve">Redevelopment commenced October 2013. </t>
  </si>
  <si>
    <t xml:space="preserve">Source data </t>
  </si>
  <si>
    <t>Energy data from NPI Annual report for Data Collection</t>
  </si>
  <si>
    <t>Water data from AIMS reporting</t>
  </si>
  <si>
    <t>Waste data weighted from Suppliers invoices and data</t>
  </si>
  <si>
    <t>EARTH - Environmentally Aided Recycling Theatre Helpers</t>
  </si>
  <si>
    <t>Increase in water usage due to a number of water leak</t>
  </si>
  <si>
    <t>Major redevelopment onsite</t>
  </si>
  <si>
    <t>EDMS</t>
  </si>
  <si>
    <t>Waste new HPV provider</t>
  </si>
  <si>
    <t xml:space="preserve">Redevelopment commenced October 2013
Diesel usage High had not been checked due to not being able to run the generator whilst the plant room is in lockdown.  </t>
  </si>
  <si>
    <t>2016/2017</t>
  </si>
  <si>
    <t>2017/2018</t>
  </si>
  <si>
    <t>2018/2019</t>
  </si>
  <si>
    <t>Major redevelopment onsite
reduction in recycling due to recycler for theatre plastic consumables ceases service</t>
  </si>
  <si>
    <t xml:space="preserve">Major redevelopment onsite
move to Peter Mac Hospital
 </t>
  </si>
  <si>
    <t>2013/2014</t>
  </si>
  <si>
    <t>2014/2015</t>
  </si>
  <si>
    <t>2015/2015</t>
  </si>
  <si>
    <t>Major redevelopment onsite
Recycling improves, assisted by new initiatives and Theatre champions</t>
  </si>
  <si>
    <t>2010/2011</t>
  </si>
  <si>
    <t>2011/2012</t>
  </si>
  <si>
    <t>2012/2013</t>
  </si>
  <si>
    <t>2015/2016</t>
  </si>
  <si>
    <t>Data is aggregated for both sites</t>
  </si>
  <si>
    <t>Data for electricity only is aggregated for both sites</t>
  </si>
  <si>
    <t>These figures show the result of moving the half the services  to the Old Peter Mac Hospital 2 St Andrews Place East Melbourne. 
Electricity figure is agrgegated for sites, gas only main site.</t>
  </si>
  <si>
    <t>These figures show the result of moving the half the services  to the Old Peter Mac Hospital 2 St Andrews Place East Melbourne.
Electricity, Gas &amp; Water have been aggregated for both sites</t>
  </si>
  <si>
    <t>These figures show the result of moving the half the services  to the Old Peter Mac Hospital 2 St Andrews Place East Melbourne. 
Electricity, Gas &amp; Water have been aggregated for both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</si>
</sst>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10" borderId="0" applyNumberFormat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3" fillId="0" borderId="2" xfId="1" applyNumberFormat="1" applyFont="1" applyBorder="1"/>
    <xf numFmtId="164" fontId="2" fillId="5" borderId="2" xfId="1" applyNumberFormat="1" applyFont="1" applyFill="1" applyBorder="1" applyAlignment="1">
      <alignment horizontal="right" vertical="center" wrapText="1"/>
    </xf>
    <xf numFmtId="0" fontId="4" fillId="6" borderId="2" xfId="0" applyFont="1" applyFill="1" applyBorder="1"/>
    <xf numFmtId="0" fontId="3" fillId="6" borderId="2" xfId="0" applyFont="1" applyFill="1" applyBorder="1"/>
    <xf numFmtId="2" fontId="3" fillId="0" borderId="2" xfId="0" applyNumberFormat="1" applyFont="1" applyBorder="1"/>
    <xf numFmtId="0" fontId="2" fillId="7" borderId="2" xfId="0" applyFont="1" applyFill="1" applyBorder="1" applyAlignment="1">
      <alignment vertical="center" wrapText="1"/>
    </xf>
    <xf numFmtId="164" fontId="3" fillId="0" borderId="2" xfId="1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164" fontId="3" fillId="8" borderId="2" xfId="1" applyNumberFormat="1" applyFont="1" applyFill="1" applyBorder="1" applyAlignment="1">
      <alignment horizontal="right"/>
    </xf>
    <xf numFmtId="41" fontId="3" fillId="8" borderId="2" xfId="0" applyNumberFormat="1" applyFont="1" applyFill="1" applyBorder="1" applyAlignment="1">
      <alignment horizontal="right"/>
    </xf>
    <xf numFmtId="1" fontId="3" fillId="0" borderId="2" xfId="0" applyNumberFormat="1" applyFont="1" applyBorder="1"/>
    <xf numFmtId="0" fontId="4" fillId="0" borderId="0" xfId="0" applyFont="1"/>
    <xf numFmtId="2" fontId="2" fillId="0" borderId="0" xfId="0" applyNumberFormat="1" applyFont="1" applyBorder="1" applyAlignment="1">
      <alignment vertical="center" wrapText="1"/>
    </xf>
    <xf numFmtId="164" fontId="4" fillId="8" borderId="2" xfId="1" applyNumberFormat="1" applyFont="1" applyFill="1" applyBorder="1"/>
    <xf numFmtId="2" fontId="4" fillId="0" borderId="2" xfId="0" applyNumberFormat="1" applyFont="1" applyBorder="1"/>
    <xf numFmtId="0" fontId="4" fillId="9" borderId="2" xfId="0" applyFont="1" applyFill="1" applyBorder="1" applyAlignment="1">
      <alignment vertical="center" wrapText="1"/>
    </xf>
    <xf numFmtId="10" fontId="4" fillId="0" borderId="2" xfId="0" applyNumberFormat="1" applyFont="1" applyBorder="1"/>
    <xf numFmtId="164" fontId="3" fillId="7" borderId="2" xfId="1" applyNumberFormat="1" applyFont="1" applyFill="1" applyBorder="1"/>
    <xf numFmtId="0" fontId="2" fillId="7" borderId="2" xfId="0" applyFont="1" applyFill="1" applyBorder="1" applyAlignment="1">
      <alignment vertical="top" wrapText="1"/>
    </xf>
    <xf numFmtId="164" fontId="6" fillId="7" borderId="2" xfId="2" applyNumberFormat="1" applyFont="1" applyFill="1" applyBorder="1"/>
    <xf numFmtId="3" fontId="3" fillId="11" borderId="0" xfId="0" applyNumberFormat="1" applyFont="1" applyFill="1"/>
    <xf numFmtId="0" fontId="3" fillId="0" borderId="0" xfId="0" applyFont="1" applyAlignment="1">
      <alignment wrapText="1"/>
    </xf>
    <xf numFmtId="0" fontId="7" fillId="0" borderId="0" xfId="0" applyFont="1"/>
    <xf numFmtId="3" fontId="0" fillId="0" borderId="0" xfId="0" applyNumberFormat="1"/>
    <xf numFmtId="4" fontId="0" fillId="0" borderId="0" xfId="0" applyNumberFormat="1"/>
    <xf numFmtId="0" fontId="3" fillId="4" borderId="2" xfId="0" applyFont="1" applyFill="1" applyBorder="1" applyAlignment="1">
      <alignment horizontal="right"/>
    </xf>
    <xf numFmtId="0" fontId="3" fillId="0" borderId="0" xfId="0" applyFont="1" applyFill="1" applyBorder="1"/>
    <xf numFmtId="0" fontId="8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164" fontId="9" fillId="0" borderId="2" xfId="1" applyNumberFormat="1" applyFont="1" applyBorder="1"/>
    <xf numFmtId="0" fontId="9" fillId="0" borderId="2" xfId="0" applyFont="1" applyBorder="1"/>
    <xf numFmtId="0" fontId="8" fillId="5" borderId="2" xfId="0" applyFont="1" applyFill="1" applyBorder="1" applyAlignment="1">
      <alignment horizontal="left" vertical="center" wrapText="1"/>
    </xf>
    <xf numFmtId="164" fontId="10" fillId="5" borderId="2" xfId="1" applyNumberFormat="1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wrapText="1"/>
    </xf>
    <xf numFmtId="0" fontId="9" fillId="6" borderId="2" xfId="0" applyFont="1" applyFill="1" applyBorder="1"/>
    <xf numFmtId="2" fontId="9" fillId="0" borderId="2" xfId="0" applyNumberFormat="1" applyFont="1" applyBorder="1"/>
    <xf numFmtId="0" fontId="11" fillId="0" borderId="2" xfId="0" applyFont="1" applyBorder="1" applyAlignment="1">
      <alignment wrapText="1"/>
    </xf>
    <xf numFmtId="0" fontId="10" fillId="7" borderId="2" xfId="0" applyFont="1" applyFill="1" applyBorder="1" applyAlignment="1">
      <alignment vertical="center" wrapText="1"/>
    </xf>
    <xf numFmtId="3" fontId="9" fillId="0" borderId="0" xfId="0" applyNumberFormat="1" applyFont="1"/>
    <xf numFmtId="3" fontId="9" fillId="11" borderId="0" xfId="0" applyNumberFormat="1" applyFont="1" applyFill="1"/>
    <xf numFmtId="164" fontId="9" fillId="7" borderId="2" xfId="1" applyNumberFormat="1" applyFont="1" applyFill="1" applyBorder="1"/>
    <xf numFmtId="0" fontId="8" fillId="0" borderId="2" xfId="0" applyFont="1" applyBorder="1" applyAlignment="1">
      <alignment vertical="top" wrapText="1"/>
    </xf>
    <xf numFmtId="0" fontId="10" fillId="7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0" fontId="8" fillId="8" borderId="2" xfId="0" applyFont="1" applyFill="1" applyBorder="1" applyAlignment="1">
      <alignment wrapText="1"/>
    </xf>
    <xf numFmtId="41" fontId="9" fillId="8" borderId="2" xfId="0" applyNumberFormat="1" applyFont="1" applyFill="1" applyBorder="1" applyAlignment="1">
      <alignment horizontal="right"/>
    </xf>
    <xf numFmtId="1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9" fillId="8" borderId="2" xfId="0" applyFont="1" applyFill="1" applyBorder="1" applyAlignment="1">
      <alignment wrapText="1"/>
    </xf>
    <xf numFmtId="164" fontId="9" fillId="8" borderId="2" xfId="1" applyNumberFormat="1" applyFont="1" applyFill="1" applyBorder="1" applyAlignment="1">
      <alignment horizontal="right"/>
    </xf>
    <xf numFmtId="0" fontId="9" fillId="6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2" fontId="10" fillId="0" borderId="0" xfId="0" applyNumberFormat="1" applyFont="1" applyBorder="1" applyAlignment="1">
      <alignment vertical="center" wrapText="1"/>
    </xf>
    <xf numFmtId="164" fontId="8" fillId="8" borderId="2" xfId="1" applyNumberFormat="1" applyFont="1" applyFill="1" applyBorder="1"/>
    <xf numFmtId="0" fontId="8" fillId="6" borderId="2" xfId="0" applyFont="1" applyFill="1" applyBorder="1"/>
    <xf numFmtId="2" fontId="8" fillId="0" borderId="2" xfId="0" applyNumberFormat="1" applyFont="1" applyBorder="1"/>
    <xf numFmtId="0" fontId="11" fillId="9" borderId="2" xfId="0" applyFont="1" applyFill="1" applyBorder="1" applyAlignment="1">
      <alignment wrapText="1"/>
    </xf>
    <xf numFmtId="0" fontId="8" fillId="9" borderId="2" xfId="0" applyFont="1" applyFill="1" applyBorder="1" applyAlignment="1">
      <alignment vertical="center" wrapText="1"/>
    </xf>
    <xf numFmtId="10" fontId="8" fillId="0" borderId="2" xfId="0" applyNumberFormat="1" applyFont="1" applyBorder="1"/>
    <xf numFmtId="0" fontId="9" fillId="0" borderId="0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>
      <pane xSplit="1" ySplit="2" topLeftCell="E48" activePane="bottomRight" state="frozen"/>
      <selection pane="topRight" activeCell="B1" sqref="B1"/>
      <selection pane="bottomLeft" activeCell="A3" sqref="A3"/>
      <selection pane="bottomRight" activeCell="H51" sqref="H51"/>
    </sheetView>
  </sheetViews>
  <sheetFormatPr defaultRowHeight="12.75" x14ac:dyDescent="0.2"/>
  <cols>
    <col min="1" max="1" width="33.28515625" style="26" customWidth="1"/>
    <col min="2" max="10" width="33.7109375" style="2" customWidth="1"/>
    <col min="11" max="12" width="9.140625" style="2"/>
    <col min="13" max="13" width="77.28515625" style="2" bestFit="1" customWidth="1"/>
    <col min="14" max="16384" width="9.140625" style="2"/>
  </cols>
  <sheetData>
    <row r="1" spans="1:10" ht="33.75" customHeight="1" x14ac:dyDescent="0.2">
      <c r="A1" s="1" t="s">
        <v>0</v>
      </c>
      <c r="B1" s="2" t="s">
        <v>1</v>
      </c>
    </row>
    <row r="2" spans="1:10" ht="18" customHeight="1" x14ac:dyDescent="0.2">
      <c r="A2" s="3" t="s">
        <v>2</v>
      </c>
      <c r="B2" s="4" t="s">
        <v>3</v>
      </c>
      <c r="C2" s="4" t="s">
        <v>3</v>
      </c>
      <c r="D2" s="4" t="s">
        <v>3</v>
      </c>
      <c r="E2" s="4" t="s">
        <v>3</v>
      </c>
      <c r="F2" s="4" t="s">
        <v>3</v>
      </c>
      <c r="G2" s="4" t="s">
        <v>3</v>
      </c>
      <c r="H2" s="4" t="s">
        <v>3</v>
      </c>
      <c r="I2" s="4" t="s">
        <v>3</v>
      </c>
      <c r="J2" s="4" t="s">
        <v>3</v>
      </c>
    </row>
    <row r="3" spans="1:10" ht="18" customHeight="1" x14ac:dyDescent="0.2">
      <c r="A3" s="32"/>
      <c r="B3" s="33" t="s">
        <v>72</v>
      </c>
      <c r="C3" s="33" t="s">
        <v>73</v>
      </c>
      <c r="D3" s="33" t="s">
        <v>74</v>
      </c>
      <c r="E3" s="33" t="s">
        <v>68</v>
      </c>
      <c r="F3" s="33" t="s">
        <v>69</v>
      </c>
      <c r="G3" s="33" t="s">
        <v>75</v>
      </c>
      <c r="H3" s="33" t="s">
        <v>63</v>
      </c>
      <c r="I3" s="30" t="s">
        <v>64</v>
      </c>
      <c r="J3" s="30" t="s">
        <v>65</v>
      </c>
    </row>
    <row r="4" spans="1:10" ht="14.25" x14ac:dyDescent="0.2">
      <c r="A4" s="34" t="s">
        <v>4</v>
      </c>
      <c r="B4" s="35">
        <v>16223</v>
      </c>
      <c r="C4" s="35">
        <v>16154</v>
      </c>
      <c r="D4" s="35">
        <v>14684</v>
      </c>
      <c r="E4" s="35">
        <v>14811</v>
      </c>
      <c r="F4" s="35">
        <f>4203.002726*3.6</f>
        <v>15130.809813599999</v>
      </c>
      <c r="G4" s="35">
        <v>15625</v>
      </c>
      <c r="H4" s="35">
        <v>36536</v>
      </c>
      <c r="I4" s="5">
        <v>37892.192600000002</v>
      </c>
      <c r="J4" s="2">
        <v>38432</v>
      </c>
    </row>
    <row r="5" spans="1:10" ht="15" x14ac:dyDescent="0.25">
      <c r="A5" s="34" t="s">
        <v>5</v>
      </c>
      <c r="B5" s="35">
        <v>25570</v>
      </c>
      <c r="C5" s="35">
        <v>22679</v>
      </c>
      <c r="D5" s="35">
        <v>24544</v>
      </c>
      <c r="E5" s="35">
        <v>18706</v>
      </c>
      <c r="F5" s="35">
        <v>18080</v>
      </c>
      <c r="G5" s="35">
        <v>14855</v>
      </c>
      <c r="H5" s="24">
        <v>13269</v>
      </c>
      <c r="I5" s="24">
        <v>24479</v>
      </c>
      <c r="J5" s="2">
        <v>32365</v>
      </c>
    </row>
    <row r="6" spans="1:10" ht="28.5" x14ac:dyDescent="0.2">
      <c r="A6" s="34" t="s">
        <v>6</v>
      </c>
      <c r="B6" s="36">
        <v>159</v>
      </c>
      <c r="C6" s="36">
        <v>158</v>
      </c>
      <c r="D6" s="36">
        <v>153</v>
      </c>
      <c r="E6" s="36">
        <v>60</v>
      </c>
      <c r="F6" s="36">
        <v>5.76</v>
      </c>
      <c r="G6" s="36">
        <v>1906</v>
      </c>
      <c r="H6" s="36"/>
      <c r="I6" s="15"/>
    </row>
    <row r="7" spans="1:10" ht="14.25" x14ac:dyDescent="0.2">
      <c r="A7" s="37" t="s">
        <v>7</v>
      </c>
      <c r="B7" s="38">
        <f>SUM(B4:B6)</f>
        <v>41952</v>
      </c>
      <c r="C7" s="38">
        <f t="shared" ref="C7:G7" si="0">SUM(C4:C6)</f>
        <v>38991</v>
      </c>
      <c r="D7" s="38">
        <f t="shared" si="0"/>
        <v>39381</v>
      </c>
      <c r="E7" s="38">
        <f t="shared" si="0"/>
        <v>33577</v>
      </c>
      <c r="F7" s="38">
        <f t="shared" si="0"/>
        <v>33216.569813599999</v>
      </c>
      <c r="G7" s="38">
        <f t="shared" si="0"/>
        <v>32386</v>
      </c>
      <c r="H7" s="38">
        <f t="shared" ref="H7:J7" si="1">SUM(H4:H6)</f>
        <v>49805</v>
      </c>
      <c r="I7" s="6">
        <f t="shared" si="1"/>
        <v>62371.192600000002</v>
      </c>
      <c r="J7" s="6">
        <f t="shared" si="1"/>
        <v>70797</v>
      </c>
    </row>
    <row r="8" spans="1:10" ht="14.25" x14ac:dyDescent="0.2">
      <c r="A8" s="39" t="s">
        <v>8</v>
      </c>
      <c r="B8" s="40">
        <v>2011</v>
      </c>
      <c r="C8" s="40">
        <v>2012</v>
      </c>
      <c r="D8" s="40">
        <v>2013</v>
      </c>
      <c r="E8" s="40">
        <v>2014</v>
      </c>
      <c r="F8" s="40">
        <v>2015</v>
      </c>
      <c r="G8" s="40">
        <v>2016</v>
      </c>
      <c r="H8" s="40">
        <v>2017</v>
      </c>
      <c r="I8" s="8">
        <v>2018</v>
      </c>
      <c r="J8" s="8">
        <v>2019</v>
      </c>
    </row>
    <row r="9" spans="1:10" ht="28.5" x14ac:dyDescent="0.2">
      <c r="A9" s="34" t="s">
        <v>9</v>
      </c>
      <c r="B9" s="41">
        <f t="shared" ref="B9:G9" si="2">B7/B12</f>
        <v>1.7246454265159301</v>
      </c>
      <c r="C9" s="41">
        <f t="shared" si="2"/>
        <v>1.6029188078108942</v>
      </c>
      <c r="D9" s="41">
        <f t="shared" si="2"/>
        <v>1.6189516957862282</v>
      </c>
      <c r="E9" s="41">
        <f t="shared" si="2"/>
        <v>1.3803494347379239</v>
      </c>
      <c r="F9" s="41">
        <f t="shared" si="2"/>
        <v>1.3655321608879754</v>
      </c>
      <c r="G9" s="41">
        <f t="shared" si="2"/>
        <v>1.3313874614594039</v>
      </c>
      <c r="H9" s="41">
        <f t="shared" ref="H9:J9" si="3">H7/H12</f>
        <v>2.0474820143884891</v>
      </c>
      <c r="I9" s="9">
        <f t="shared" si="3"/>
        <v>2.5640778047276465</v>
      </c>
      <c r="J9" s="9">
        <f t="shared" si="3"/>
        <v>2.9104624871531346</v>
      </c>
    </row>
    <row r="10" spans="1:10" ht="28.5" x14ac:dyDescent="0.2">
      <c r="A10" s="34" t="s">
        <v>10</v>
      </c>
      <c r="B10" s="41">
        <f t="shared" ref="B10:G10" si="4">B7/B13</f>
        <v>0.17007199844327689</v>
      </c>
      <c r="C10" s="41">
        <f t="shared" si="4"/>
        <v>0.15489829969807722</v>
      </c>
      <c r="D10" s="41">
        <f t="shared" si="4"/>
        <v>0.15722841058809439</v>
      </c>
      <c r="E10" s="41">
        <f t="shared" si="4"/>
        <v>0.13117194122909481</v>
      </c>
      <c r="F10" s="41">
        <f t="shared" si="4"/>
        <v>0.12296831374447936</v>
      </c>
      <c r="G10" s="41">
        <f t="shared" si="4"/>
        <v>0.12979320294966334</v>
      </c>
      <c r="H10" s="41">
        <f t="shared" ref="H10:J10" si="5">H7/H13</f>
        <v>0.24440693103803629</v>
      </c>
      <c r="I10" s="9">
        <f t="shared" si="5"/>
        <v>0.28430664873735073</v>
      </c>
      <c r="J10" s="9">
        <f t="shared" si="5"/>
        <v>0.31922606943010323</v>
      </c>
    </row>
    <row r="11" spans="1:10" ht="28.5" x14ac:dyDescent="0.2">
      <c r="A11" s="42" t="s">
        <v>11</v>
      </c>
      <c r="B11" s="43"/>
      <c r="C11" s="43"/>
      <c r="D11" s="43"/>
      <c r="E11" s="43"/>
      <c r="F11" s="43"/>
      <c r="G11" s="43"/>
      <c r="H11" s="43"/>
      <c r="I11" s="10"/>
    </row>
    <row r="12" spans="1:10" ht="28.5" x14ac:dyDescent="0.2">
      <c r="A12" s="34" t="s">
        <v>12</v>
      </c>
      <c r="B12" s="44">
        <v>24325</v>
      </c>
      <c r="C12" s="44">
        <v>24325</v>
      </c>
      <c r="D12" s="44">
        <v>24325</v>
      </c>
      <c r="E12" s="44">
        <v>24325</v>
      </c>
      <c r="F12" s="44">
        <v>24325</v>
      </c>
      <c r="G12" s="44">
        <v>24325</v>
      </c>
      <c r="H12" s="45">
        <v>24325</v>
      </c>
      <c r="I12" s="25">
        <v>24325</v>
      </c>
      <c r="J12" s="25">
        <v>24325</v>
      </c>
    </row>
    <row r="13" spans="1:10" ht="42.75" x14ac:dyDescent="0.2">
      <c r="A13" s="34" t="s">
        <v>13</v>
      </c>
      <c r="B13" s="46">
        <v>246672</v>
      </c>
      <c r="C13" s="46">
        <v>251720</v>
      </c>
      <c r="D13" s="46">
        <v>250470</v>
      </c>
      <c r="E13" s="46">
        <v>255977</v>
      </c>
      <c r="F13" s="46">
        <v>270123</v>
      </c>
      <c r="G13" s="46">
        <v>249520</v>
      </c>
      <c r="H13" s="46">
        <v>203779</v>
      </c>
      <c r="I13" s="22">
        <v>219380</v>
      </c>
      <c r="J13" s="22">
        <v>221777</v>
      </c>
    </row>
    <row r="14" spans="1:10" ht="133.5" customHeight="1" x14ac:dyDescent="0.2">
      <c r="A14" s="47" t="s">
        <v>14</v>
      </c>
      <c r="B14" s="48" t="s">
        <v>15</v>
      </c>
      <c r="C14" s="48" t="s">
        <v>16</v>
      </c>
      <c r="D14" s="48" t="s">
        <v>17</v>
      </c>
      <c r="E14" s="48" t="s">
        <v>18</v>
      </c>
      <c r="F14" s="48" t="s">
        <v>18</v>
      </c>
      <c r="G14" s="48" t="s">
        <v>62</v>
      </c>
      <c r="H14" s="48" t="s">
        <v>78</v>
      </c>
      <c r="I14" s="48" t="s">
        <v>79</v>
      </c>
      <c r="J14" s="48" t="s">
        <v>80</v>
      </c>
    </row>
    <row r="15" spans="1:10" ht="14.25" x14ac:dyDescent="0.2">
      <c r="A15" s="49" t="s">
        <v>19</v>
      </c>
      <c r="B15" s="50" t="s">
        <v>20</v>
      </c>
      <c r="C15" s="50" t="s">
        <v>20</v>
      </c>
      <c r="D15" s="50" t="s">
        <v>20</v>
      </c>
      <c r="E15" s="50" t="s">
        <v>20</v>
      </c>
      <c r="F15" s="50" t="s">
        <v>20</v>
      </c>
      <c r="G15" s="50" t="s">
        <v>20</v>
      </c>
      <c r="H15" s="50" t="s">
        <v>20</v>
      </c>
      <c r="I15" s="4" t="s">
        <v>20</v>
      </c>
      <c r="J15" s="4" t="s">
        <v>20</v>
      </c>
    </row>
    <row r="16" spans="1:10" ht="28.5" x14ac:dyDescent="0.2">
      <c r="A16" s="32" t="s">
        <v>21</v>
      </c>
      <c r="B16" s="33" t="s">
        <v>72</v>
      </c>
      <c r="C16" s="33" t="s">
        <v>73</v>
      </c>
      <c r="D16" s="33" t="s">
        <v>74</v>
      </c>
      <c r="E16" s="33" t="s">
        <v>68</v>
      </c>
      <c r="F16" s="33" t="s">
        <v>69</v>
      </c>
      <c r="G16" s="33" t="s">
        <v>70</v>
      </c>
      <c r="H16" s="33" t="s">
        <v>63</v>
      </c>
      <c r="I16" s="30" t="s">
        <v>64</v>
      </c>
      <c r="J16" s="30" t="s">
        <v>65</v>
      </c>
    </row>
    <row r="17" spans="1:10" ht="14.25" x14ac:dyDescent="0.2">
      <c r="A17" s="34" t="s">
        <v>22</v>
      </c>
      <c r="B17" s="51">
        <v>1323624</v>
      </c>
      <c r="C17" s="51">
        <v>1175171</v>
      </c>
      <c r="D17" s="51">
        <v>1090574</v>
      </c>
      <c r="E17" s="51">
        <f t="shared" ref="E17:J17" si="6">SUM(E5*51.33)</f>
        <v>960178.98</v>
      </c>
      <c r="F17" s="51">
        <f t="shared" si="6"/>
        <v>928046.4</v>
      </c>
      <c r="G17" s="51">
        <f t="shared" si="6"/>
        <v>762507.15</v>
      </c>
      <c r="H17" s="51">
        <f t="shared" si="6"/>
        <v>681097.77</v>
      </c>
      <c r="I17" s="12">
        <f t="shared" si="6"/>
        <v>1256507.07</v>
      </c>
      <c r="J17" s="12">
        <f t="shared" si="6"/>
        <v>1661295.45</v>
      </c>
    </row>
    <row r="18" spans="1:10" ht="14.25" x14ac:dyDescent="0.2">
      <c r="A18" s="34" t="s">
        <v>23</v>
      </c>
      <c r="B18" s="52">
        <v>3589520</v>
      </c>
      <c r="C18" s="52">
        <v>3948839</v>
      </c>
      <c r="D18" s="52">
        <v>3589520</v>
      </c>
      <c r="E18" s="52">
        <f t="shared" ref="E18:J18" si="7">SUM(E4*244.44)</f>
        <v>3620400.84</v>
      </c>
      <c r="F18" s="52">
        <f t="shared" si="7"/>
        <v>3698575.1508363839</v>
      </c>
      <c r="G18" s="52">
        <f t="shared" si="7"/>
        <v>3819375</v>
      </c>
      <c r="H18" s="52">
        <f t="shared" si="7"/>
        <v>8930859.8399999999</v>
      </c>
      <c r="I18" s="11">
        <f t="shared" si="7"/>
        <v>9262367.5591439996</v>
      </c>
      <c r="J18" s="11">
        <f t="shared" si="7"/>
        <v>9394318.0800000001</v>
      </c>
    </row>
    <row r="19" spans="1:10" ht="28.5" x14ac:dyDescent="0.2">
      <c r="A19" s="53" t="s">
        <v>21</v>
      </c>
      <c r="B19" s="54">
        <f>SUM(B17:B18)</f>
        <v>4913144</v>
      </c>
      <c r="C19" s="54">
        <f t="shared" ref="C19:D19" si="8">SUM(C17:C18)</f>
        <v>5124010</v>
      </c>
      <c r="D19" s="54">
        <f t="shared" si="8"/>
        <v>4680094</v>
      </c>
      <c r="E19" s="54">
        <f t="shared" ref="E19:J19" si="9">SUM(E17:E18)</f>
        <v>4580579.82</v>
      </c>
      <c r="F19" s="54">
        <f t="shared" si="9"/>
        <v>4626621.5508363843</v>
      </c>
      <c r="G19" s="54">
        <f t="shared" si="9"/>
        <v>4581882.1500000004</v>
      </c>
      <c r="H19" s="54">
        <f t="shared" si="9"/>
        <v>9611957.6099999994</v>
      </c>
      <c r="I19" s="14">
        <f t="shared" si="9"/>
        <v>10518874.629144</v>
      </c>
      <c r="J19" s="14">
        <f t="shared" si="9"/>
        <v>11055613.529999999</v>
      </c>
    </row>
    <row r="20" spans="1:10" ht="28.5" x14ac:dyDescent="0.2">
      <c r="A20" s="39" t="s">
        <v>24</v>
      </c>
      <c r="B20" s="40">
        <v>2011</v>
      </c>
      <c r="C20" s="40">
        <v>2012</v>
      </c>
      <c r="D20" s="40">
        <v>2013</v>
      </c>
      <c r="E20" s="40">
        <v>2014</v>
      </c>
      <c r="F20" s="40">
        <v>2015</v>
      </c>
      <c r="G20" s="40">
        <v>2016</v>
      </c>
      <c r="H20" s="40">
        <v>2017</v>
      </c>
      <c r="I20" s="8">
        <v>2018</v>
      </c>
      <c r="J20" s="8">
        <v>2019</v>
      </c>
    </row>
    <row r="21" spans="1:10" ht="28.5" x14ac:dyDescent="0.2">
      <c r="A21" s="34" t="s">
        <v>25</v>
      </c>
      <c r="B21" s="55">
        <f t="shared" ref="B21:G21" si="10">B19/B24</f>
        <v>201.97919835560123</v>
      </c>
      <c r="C21" s="55">
        <f t="shared" si="10"/>
        <v>210.64789311408018</v>
      </c>
      <c r="D21" s="55">
        <f t="shared" si="10"/>
        <v>192.39852004110998</v>
      </c>
      <c r="E21" s="55">
        <f t="shared" si="10"/>
        <v>188.30749516957863</v>
      </c>
      <c r="F21" s="55">
        <f t="shared" si="10"/>
        <v>190.20026930468177</v>
      </c>
      <c r="G21" s="55">
        <f t="shared" si="10"/>
        <v>188.36103391572459</v>
      </c>
      <c r="H21" s="55">
        <f t="shared" ref="H21:J21" si="11">H19/H24</f>
        <v>395.14728098663926</v>
      </c>
      <c r="I21" s="15">
        <f t="shared" si="11"/>
        <v>432.43061168115105</v>
      </c>
      <c r="J21" s="15">
        <f t="shared" si="11"/>
        <v>454.49593134635148</v>
      </c>
    </row>
    <row r="22" spans="1:10" ht="28.5" x14ac:dyDescent="0.2">
      <c r="A22" s="34" t="s">
        <v>26</v>
      </c>
      <c r="B22" s="55">
        <f t="shared" ref="B22:G22" si="12">B19/B25</f>
        <v>19.917720697930857</v>
      </c>
      <c r="C22" s="55">
        <f t="shared" si="12"/>
        <v>20.355990783410139</v>
      </c>
      <c r="D22" s="55">
        <f t="shared" si="12"/>
        <v>18.68524773425959</v>
      </c>
      <c r="E22" s="55">
        <f t="shared" si="12"/>
        <v>17.894497630646505</v>
      </c>
      <c r="F22" s="55">
        <f t="shared" si="12"/>
        <v>17.127832694129655</v>
      </c>
      <c r="G22" s="55">
        <f t="shared" si="12"/>
        <v>18.362785147483169</v>
      </c>
      <c r="H22" s="55">
        <f t="shared" ref="H22:J22" si="13">H19/H25</f>
        <v>47.16853851476354</v>
      </c>
      <c r="I22" s="15">
        <f t="shared" si="13"/>
        <v>47.948193222463303</v>
      </c>
      <c r="J22" s="15">
        <f t="shared" si="13"/>
        <v>49.850135631738183</v>
      </c>
    </row>
    <row r="23" spans="1:10" ht="28.5" x14ac:dyDescent="0.2">
      <c r="A23" s="42" t="s">
        <v>11</v>
      </c>
      <c r="B23" s="43"/>
      <c r="C23" s="43"/>
      <c r="D23" s="43"/>
      <c r="E23" s="43"/>
      <c r="F23" s="43"/>
      <c r="G23" s="43"/>
      <c r="H23" s="43"/>
      <c r="I23" s="10"/>
    </row>
    <row r="24" spans="1:10" ht="28.5" x14ac:dyDescent="0.2">
      <c r="A24" s="56" t="s">
        <v>12</v>
      </c>
      <c r="B24" s="44">
        <v>24325</v>
      </c>
      <c r="C24" s="44">
        <v>24325</v>
      </c>
      <c r="D24" s="44">
        <v>24325</v>
      </c>
      <c r="E24" s="44">
        <v>24325</v>
      </c>
      <c r="F24" s="44">
        <v>24325</v>
      </c>
      <c r="G24" s="44">
        <v>24325</v>
      </c>
      <c r="H24" s="45">
        <v>24325</v>
      </c>
      <c r="I24" s="25">
        <v>24325</v>
      </c>
      <c r="J24" s="25">
        <v>24325</v>
      </c>
    </row>
    <row r="25" spans="1:10" ht="42.75" x14ac:dyDescent="0.2">
      <c r="A25" s="56" t="s">
        <v>13</v>
      </c>
      <c r="B25" s="35">
        <v>246672</v>
      </c>
      <c r="C25" s="35">
        <v>251720</v>
      </c>
      <c r="D25" s="35">
        <v>250470</v>
      </c>
      <c r="E25" s="35">
        <v>255977</v>
      </c>
      <c r="F25" s="35">
        <f>F13</f>
        <v>270123</v>
      </c>
      <c r="G25" s="35">
        <f>G13</f>
        <v>249520</v>
      </c>
      <c r="H25" s="35">
        <f>H13</f>
        <v>203779</v>
      </c>
      <c r="I25" s="5">
        <f>I13</f>
        <v>219380</v>
      </c>
      <c r="J25" s="5">
        <f>J13</f>
        <v>221777</v>
      </c>
    </row>
    <row r="26" spans="1:10" ht="14.25" x14ac:dyDescent="0.2">
      <c r="A26" s="57" t="s">
        <v>27</v>
      </c>
      <c r="B26" s="57" t="s">
        <v>28</v>
      </c>
      <c r="C26" s="57" t="s">
        <v>28</v>
      </c>
      <c r="D26" s="57" t="s">
        <v>28</v>
      </c>
      <c r="E26" s="57" t="s">
        <v>28</v>
      </c>
      <c r="F26" s="57" t="s">
        <v>28</v>
      </c>
      <c r="G26" s="57" t="s">
        <v>28</v>
      </c>
      <c r="H26" s="57" t="s">
        <v>28</v>
      </c>
      <c r="I26" s="3" t="s">
        <v>28</v>
      </c>
      <c r="J26" s="3" t="s">
        <v>28</v>
      </c>
    </row>
    <row r="27" spans="1:10" ht="14.25" x14ac:dyDescent="0.2">
      <c r="A27" s="32"/>
      <c r="B27" s="33" t="s">
        <v>72</v>
      </c>
      <c r="C27" s="33" t="s">
        <v>73</v>
      </c>
      <c r="D27" s="33" t="s">
        <v>74</v>
      </c>
      <c r="E27" s="33" t="s">
        <v>68</v>
      </c>
      <c r="F27" s="33" t="s">
        <v>69</v>
      </c>
      <c r="G27" s="33" t="s">
        <v>70</v>
      </c>
      <c r="H27" s="33" t="s">
        <v>63</v>
      </c>
      <c r="I27" s="30" t="s">
        <v>64</v>
      </c>
      <c r="J27" s="30" t="s">
        <v>65</v>
      </c>
    </row>
    <row r="28" spans="1:10" ht="14.25" x14ac:dyDescent="0.2">
      <c r="A28" s="58" t="s">
        <v>29</v>
      </c>
      <c r="B28" s="52">
        <v>23598</v>
      </c>
      <c r="C28" s="52">
        <v>22002</v>
      </c>
      <c r="D28" s="52">
        <v>26655</v>
      </c>
      <c r="E28" s="52">
        <v>26297</v>
      </c>
      <c r="F28" s="52">
        <v>41916</v>
      </c>
      <c r="G28" s="52">
        <v>24276</v>
      </c>
      <c r="H28" s="52">
        <v>44695</v>
      </c>
      <c r="I28" s="11">
        <v>39856</v>
      </c>
      <c r="J28" s="2">
        <v>37121</v>
      </c>
    </row>
    <row r="29" spans="1:10" ht="14.25" x14ac:dyDescent="0.2">
      <c r="A29" s="59" t="s">
        <v>30</v>
      </c>
      <c r="B29" s="60">
        <v>23598</v>
      </c>
      <c r="C29" s="60">
        <f>C28</f>
        <v>22002</v>
      </c>
      <c r="D29" s="60">
        <v>26655</v>
      </c>
      <c r="E29" s="60">
        <v>26297</v>
      </c>
      <c r="F29" s="60">
        <f>F28</f>
        <v>41916</v>
      </c>
      <c r="G29" s="60">
        <f>G28</f>
        <v>24276</v>
      </c>
      <c r="H29" s="60">
        <f>H28</f>
        <v>44695</v>
      </c>
      <c r="I29" s="13">
        <f>I28</f>
        <v>39856</v>
      </c>
      <c r="J29" s="13">
        <f>J28</f>
        <v>37121</v>
      </c>
    </row>
    <row r="30" spans="1:10" ht="28.5" x14ac:dyDescent="0.2">
      <c r="A30" s="61" t="s">
        <v>31</v>
      </c>
      <c r="B30" s="40">
        <v>2011</v>
      </c>
      <c r="C30" s="40">
        <v>2012</v>
      </c>
      <c r="D30" s="40">
        <v>2013</v>
      </c>
      <c r="E30" s="40">
        <v>2014</v>
      </c>
      <c r="F30" s="40">
        <v>2015</v>
      </c>
      <c r="G30" s="40">
        <v>2016</v>
      </c>
      <c r="H30" s="40">
        <v>2017</v>
      </c>
      <c r="I30" s="8">
        <v>2018</v>
      </c>
      <c r="J30" s="8">
        <v>2019</v>
      </c>
    </row>
    <row r="31" spans="1:10" ht="28.5" x14ac:dyDescent="0.2">
      <c r="A31" s="56" t="s">
        <v>32</v>
      </c>
      <c r="B31" s="41">
        <f>B29/C34</f>
        <v>0.97011305241521073</v>
      </c>
      <c r="C31" s="41">
        <f t="shared" ref="C31:H31" si="14">C29/C34</f>
        <v>0.90450154162384377</v>
      </c>
      <c r="D31" s="41">
        <f t="shared" si="14"/>
        <v>1.0957862281603288</v>
      </c>
      <c r="E31" s="41">
        <f t="shared" si="14"/>
        <v>1.0810688591983555</v>
      </c>
      <c r="F31" s="41">
        <f t="shared" si="14"/>
        <v>1.7231654676258992</v>
      </c>
      <c r="G31" s="41">
        <f t="shared" si="14"/>
        <v>0.99798561151079135</v>
      </c>
      <c r="H31" s="41">
        <f t="shared" si="14"/>
        <v>1.837410071942446</v>
      </c>
      <c r="I31" s="9">
        <f t="shared" ref="I31:J31" si="15">I29/I34</f>
        <v>1.6384789311408017</v>
      </c>
      <c r="J31" s="9">
        <f t="shared" si="15"/>
        <v>1.5260431654676259</v>
      </c>
    </row>
    <row r="32" spans="1:10" ht="28.5" x14ac:dyDescent="0.2">
      <c r="A32" s="56" t="s">
        <v>33</v>
      </c>
      <c r="B32" s="41">
        <f t="shared" ref="B32:G32" si="16">B29/B35</f>
        <v>9.5665499124343259E-2</v>
      </c>
      <c r="C32" s="41">
        <f t="shared" si="16"/>
        <v>8.7406642300969326E-2</v>
      </c>
      <c r="D32" s="41">
        <f t="shared" si="16"/>
        <v>0.10641993053060246</v>
      </c>
      <c r="E32" s="41">
        <f t="shared" si="16"/>
        <v>0.10273188606788891</v>
      </c>
      <c r="F32" s="41">
        <f t="shared" si="16"/>
        <v>0.15517375417865195</v>
      </c>
      <c r="G32" s="41">
        <f t="shared" si="16"/>
        <v>9.7290798332798981E-2</v>
      </c>
      <c r="H32" s="41">
        <f t="shared" ref="H32:J32" si="17">H29/H35</f>
        <v>0.21933074556259477</v>
      </c>
      <c r="I32" s="9">
        <f t="shared" si="17"/>
        <v>0.18167563132464218</v>
      </c>
      <c r="J32" s="9">
        <f t="shared" si="17"/>
        <v>0.16737984552050031</v>
      </c>
    </row>
    <row r="33" spans="1:16" ht="28.5" x14ac:dyDescent="0.2">
      <c r="A33" s="62" t="s">
        <v>11</v>
      </c>
      <c r="B33" s="63"/>
      <c r="C33" s="63"/>
      <c r="D33" s="63"/>
      <c r="E33" s="63"/>
      <c r="F33" s="63"/>
      <c r="G33" s="63"/>
      <c r="H33" s="63"/>
      <c r="I33" s="17"/>
    </row>
    <row r="34" spans="1:16" ht="28.5" x14ac:dyDescent="0.2">
      <c r="A34" s="56" t="s">
        <v>12</v>
      </c>
      <c r="B34" s="44">
        <v>24325</v>
      </c>
      <c r="C34" s="44">
        <v>24325</v>
      </c>
      <c r="D34" s="44">
        <v>24325</v>
      </c>
      <c r="E34" s="44">
        <v>24325</v>
      </c>
      <c r="F34" s="44">
        <v>24325</v>
      </c>
      <c r="G34" s="44">
        <v>24325</v>
      </c>
      <c r="H34" s="45">
        <v>24325</v>
      </c>
      <c r="I34" s="25">
        <v>24325</v>
      </c>
      <c r="J34" s="25">
        <v>24325</v>
      </c>
    </row>
    <row r="35" spans="1:16" ht="42.75" x14ac:dyDescent="0.2">
      <c r="A35" s="56" t="s">
        <v>13</v>
      </c>
      <c r="B35" s="35">
        <v>246672</v>
      </c>
      <c r="C35" s="35">
        <v>251720</v>
      </c>
      <c r="D35" s="35">
        <v>250470</v>
      </c>
      <c r="E35" s="35">
        <v>255977</v>
      </c>
      <c r="F35" s="35">
        <f>F13</f>
        <v>270123</v>
      </c>
      <c r="G35" s="35">
        <f>G13</f>
        <v>249520</v>
      </c>
      <c r="H35" s="35">
        <f>H13</f>
        <v>203779</v>
      </c>
      <c r="I35" s="5">
        <v>219380</v>
      </c>
      <c r="J35" s="5">
        <f>J25</f>
        <v>221777</v>
      </c>
    </row>
    <row r="36" spans="1:16" ht="81.75" customHeight="1" x14ac:dyDescent="0.2">
      <c r="A36" s="47" t="s">
        <v>34</v>
      </c>
      <c r="B36" s="48" t="s">
        <v>35</v>
      </c>
      <c r="C36" s="48"/>
      <c r="D36" s="48" t="s">
        <v>36</v>
      </c>
      <c r="E36" s="48" t="s">
        <v>37</v>
      </c>
      <c r="F36" s="48" t="s">
        <v>58</v>
      </c>
      <c r="G36" s="48"/>
      <c r="H36" s="48"/>
      <c r="I36" s="23"/>
    </row>
    <row r="37" spans="1:16" ht="14.25" x14ac:dyDescent="0.2">
      <c r="A37" s="57" t="s">
        <v>38</v>
      </c>
      <c r="B37" s="57" t="s">
        <v>39</v>
      </c>
      <c r="C37" s="57" t="s">
        <v>39</v>
      </c>
      <c r="D37" s="57" t="s">
        <v>39</v>
      </c>
      <c r="E37" s="57" t="s">
        <v>39</v>
      </c>
      <c r="F37" s="57" t="s">
        <v>39</v>
      </c>
      <c r="G37" s="57" t="s">
        <v>39</v>
      </c>
      <c r="H37" s="57" t="s">
        <v>39</v>
      </c>
      <c r="I37" s="3" t="s">
        <v>39</v>
      </c>
      <c r="J37" s="3" t="s">
        <v>39</v>
      </c>
    </row>
    <row r="38" spans="1:16" ht="28.5" x14ac:dyDescent="0.2">
      <c r="A38" s="32" t="s">
        <v>40</v>
      </c>
      <c r="B38" s="33" t="s">
        <v>72</v>
      </c>
      <c r="C38" s="33" t="s">
        <v>73</v>
      </c>
      <c r="D38" s="33" t="s">
        <v>74</v>
      </c>
      <c r="E38" s="33" t="s">
        <v>68</v>
      </c>
      <c r="F38" s="33" t="s">
        <v>69</v>
      </c>
      <c r="G38" s="33" t="s">
        <v>70</v>
      </c>
      <c r="H38" s="33" t="s">
        <v>63</v>
      </c>
      <c r="I38" s="30" t="s">
        <v>64</v>
      </c>
      <c r="J38" s="30" t="s">
        <v>65</v>
      </c>
    </row>
    <row r="39" spans="1:16" ht="14.25" x14ac:dyDescent="0.2">
      <c r="A39" s="56" t="s">
        <v>41</v>
      </c>
      <c r="B39" s="35">
        <v>31610</v>
      </c>
      <c r="C39" s="35">
        <v>30516</v>
      </c>
      <c r="D39" s="35">
        <v>31165</v>
      </c>
      <c r="E39" s="35">
        <v>33315</v>
      </c>
      <c r="F39" s="35">
        <v>35957</v>
      </c>
      <c r="G39" s="35">
        <v>34265</v>
      </c>
      <c r="H39" s="35">
        <v>35718</v>
      </c>
      <c r="I39" s="5">
        <v>39221</v>
      </c>
      <c r="J39" s="2">
        <v>39851</v>
      </c>
      <c r="M39" s="27"/>
      <c r="N39" s="27"/>
      <c r="O39" s="27"/>
      <c r="P39" s="27"/>
    </row>
    <row r="40" spans="1:16" ht="15" x14ac:dyDescent="0.25">
      <c r="A40" s="56" t="s">
        <v>42</v>
      </c>
      <c r="B40" s="35">
        <v>219431</v>
      </c>
      <c r="C40" s="35">
        <v>238200</v>
      </c>
      <c r="D40" s="35">
        <v>203351</v>
      </c>
      <c r="E40" s="35">
        <v>241200</v>
      </c>
      <c r="F40" s="35">
        <v>221370</v>
      </c>
      <c r="G40" s="35">
        <v>210110</v>
      </c>
      <c r="H40" s="35">
        <v>275056</v>
      </c>
      <c r="I40" s="5">
        <v>250440</v>
      </c>
      <c r="J40" s="2">
        <v>253500</v>
      </c>
      <c r="M40" s="31"/>
      <c r="N40" s="28"/>
      <c r="O40" s="28"/>
      <c r="P40" s="28"/>
    </row>
    <row r="41" spans="1:16" ht="15" x14ac:dyDescent="0.25">
      <c r="A41" s="56" t="s">
        <v>43</v>
      </c>
      <c r="B41" s="35">
        <v>178589</v>
      </c>
      <c r="C41" s="35">
        <v>125900</v>
      </c>
      <c r="D41" s="35">
        <v>177093</v>
      </c>
      <c r="E41" s="35">
        <v>179865</v>
      </c>
      <c r="F41" s="35">
        <v>109298</v>
      </c>
      <c r="G41" s="35">
        <v>34028</v>
      </c>
      <c r="H41" s="35">
        <v>42200</v>
      </c>
      <c r="I41" s="5">
        <v>21540</v>
      </c>
      <c r="J41" s="2">
        <v>37850</v>
      </c>
      <c r="M41"/>
      <c r="N41" s="28"/>
      <c r="O41" s="28"/>
      <c r="P41" s="28"/>
    </row>
    <row r="42" spans="1:16" s="16" customFormat="1" ht="29.25" x14ac:dyDescent="0.25">
      <c r="A42" s="53" t="s">
        <v>44</v>
      </c>
      <c r="B42" s="64">
        <f>SUM(B39:B41)</f>
        <v>429630</v>
      </c>
      <c r="C42" s="64">
        <f t="shared" ref="C42:D42" si="18">SUM(C39:C41)</f>
        <v>394616</v>
      </c>
      <c r="D42" s="64">
        <f t="shared" si="18"/>
        <v>411609</v>
      </c>
      <c r="E42" s="64">
        <f>SUM(E39:E41)</f>
        <v>454380</v>
      </c>
      <c r="F42" s="64">
        <f>SUM(F39:F41)</f>
        <v>366625</v>
      </c>
      <c r="G42" s="64">
        <v>330662</v>
      </c>
      <c r="H42" s="64">
        <v>352974</v>
      </c>
      <c r="I42" s="18">
        <v>311201</v>
      </c>
      <c r="J42" s="18">
        <v>331201</v>
      </c>
      <c r="M42"/>
      <c r="N42" s="29"/>
      <c r="O42" s="29"/>
      <c r="P42" s="29"/>
    </row>
    <row r="43" spans="1:16" s="16" customFormat="1" ht="15" x14ac:dyDescent="0.25">
      <c r="A43" s="39" t="s">
        <v>45</v>
      </c>
      <c r="B43" s="65">
        <v>2011</v>
      </c>
      <c r="C43" s="65">
        <v>2012</v>
      </c>
      <c r="D43" s="65">
        <v>2013</v>
      </c>
      <c r="E43" s="65">
        <v>2014</v>
      </c>
      <c r="F43" s="65">
        <v>2015</v>
      </c>
      <c r="G43" s="65">
        <v>2016</v>
      </c>
      <c r="H43" s="65">
        <v>2017</v>
      </c>
      <c r="I43" s="7">
        <v>2018</v>
      </c>
      <c r="J43" s="7">
        <v>2019</v>
      </c>
      <c r="M43"/>
      <c r="N43" s="29"/>
      <c r="O43" s="29"/>
      <c r="P43" s="29"/>
    </row>
    <row r="44" spans="1:16" s="16" customFormat="1" ht="14.25" x14ac:dyDescent="0.2">
      <c r="A44" s="34" t="s">
        <v>46</v>
      </c>
      <c r="B44" s="66">
        <f t="shared" ref="B44:G44" si="19">B42/B48</f>
        <v>1.7417055847441136</v>
      </c>
      <c r="C44" s="66">
        <f t="shared" si="19"/>
        <v>1.5676783727951693</v>
      </c>
      <c r="D44" s="66">
        <f t="shared" si="19"/>
        <v>1.6433465085638999</v>
      </c>
      <c r="E44" s="66">
        <f t="shared" si="19"/>
        <v>1.7750813549654851</v>
      </c>
      <c r="F44" s="66">
        <f t="shared" si="19"/>
        <v>1.3572520666511183</v>
      </c>
      <c r="G44" s="66">
        <f t="shared" si="19"/>
        <v>1.3251923693491503</v>
      </c>
      <c r="H44" s="66">
        <f t="shared" ref="H44:J44" si="20">H42/H48</f>
        <v>1.7321411921738747</v>
      </c>
      <c r="I44" s="19">
        <f t="shared" si="20"/>
        <v>1.4185477254079679</v>
      </c>
      <c r="J44" s="19">
        <f t="shared" si="20"/>
        <v>1.4933965199276751</v>
      </c>
    </row>
    <row r="45" spans="1:16" s="16" customFormat="1" ht="14.25" x14ac:dyDescent="0.2">
      <c r="A45" s="67" t="s">
        <v>47</v>
      </c>
      <c r="B45" s="68"/>
      <c r="C45" s="68"/>
      <c r="D45" s="68"/>
      <c r="E45" s="68"/>
      <c r="F45" s="68"/>
      <c r="G45" s="68"/>
      <c r="H45" s="68"/>
      <c r="I45" s="20"/>
      <c r="J45" s="20"/>
    </row>
    <row r="46" spans="1:16" s="16" customFormat="1" ht="28.5" x14ac:dyDescent="0.2">
      <c r="A46" s="34" t="s">
        <v>48</v>
      </c>
      <c r="B46" s="69">
        <f>B41/B42</f>
        <v>0.41568093475781487</v>
      </c>
      <c r="C46" s="69">
        <f t="shared" ref="C46:E46" si="21">C41/C42</f>
        <v>0.31904433677296412</v>
      </c>
      <c r="D46" s="69">
        <f t="shared" si="21"/>
        <v>0.43024569433612969</v>
      </c>
      <c r="E46" s="69">
        <f t="shared" si="21"/>
        <v>0.39584708834015581</v>
      </c>
      <c r="F46" s="69">
        <f t="shared" ref="F46:G46" si="22">F41/F42</f>
        <v>0.29811933174224342</v>
      </c>
      <c r="G46" s="69">
        <f t="shared" si="22"/>
        <v>0.10290871040518718</v>
      </c>
      <c r="H46" s="69">
        <f t="shared" ref="H46:J46" si="23">H41/H42</f>
        <v>0.1195555480007026</v>
      </c>
      <c r="I46" s="21">
        <f t="shared" si="23"/>
        <v>6.9215715887802412E-2</v>
      </c>
      <c r="J46" s="21">
        <f t="shared" si="23"/>
        <v>0.11428105591468625</v>
      </c>
    </row>
    <row r="47" spans="1:16" ht="28.5" x14ac:dyDescent="0.2">
      <c r="A47" s="62" t="s">
        <v>11</v>
      </c>
      <c r="B47" s="35"/>
      <c r="C47" s="35"/>
      <c r="D47" s="35"/>
      <c r="E47" s="35"/>
      <c r="F47" s="35"/>
      <c r="G47" s="35"/>
      <c r="H47" s="35"/>
      <c r="I47" s="5"/>
    </row>
    <row r="48" spans="1:16" ht="42.75" x14ac:dyDescent="0.2">
      <c r="A48" s="56" t="s">
        <v>13</v>
      </c>
      <c r="B48" s="35">
        <v>246672</v>
      </c>
      <c r="C48" s="35">
        <v>251720</v>
      </c>
      <c r="D48" s="35">
        <v>250470</v>
      </c>
      <c r="E48" s="35">
        <v>255977</v>
      </c>
      <c r="F48" s="35">
        <f>F35</f>
        <v>270123</v>
      </c>
      <c r="G48" s="35">
        <f>G35</f>
        <v>249520</v>
      </c>
      <c r="H48" s="35">
        <f>H35</f>
        <v>203779</v>
      </c>
      <c r="I48" s="5">
        <f>I35</f>
        <v>219380</v>
      </c>
      <c r="J48" s="5">
        <f>J35</f>
        <v>221777</v>
      </c>
    </row>
    <row r="49" spans="1:10" ht="85.5" x14ac:dyDescent="0.2">
      <c r="A49" s="70"/>
      <c r="B49" s="48" t="s">
        <v>49</v>
      </c>
      <c r="C49" s="48" t="s">
        <v>50</v>
      </c>
      <c r="D49" s="48" t="s">
        <v>51</v>
      </c>
      <c r="E49" s="48" t="s">
        <v>52</v>
      </c>
      <c r="F49" s="48" t="s">
        <v>59</v>
      </c>
      <c r="G49" s="48" t="s">
        <v>59</v>
      </c>
      <c r="H49" s="48" t="s">
        <v>67</v>
      </c>
      <c r="I49" s="48" t="s">
        <v>66</v>
      </c>
      <c r="J49" s="48" t="s">
        <v>71</v>
      </c>
    </row>
    <row r="50" spans="1:10" ht="14.25" x14ac:dyDescent="0.2">
      <c r="A50" s="71" t="s">
        <v>53</v>
      </c>
      <c r="B50" s="72" t="s">
        <v>54</v>
      </c>
      <c r="C50" s="72"/>
      <c r="D50" s="72"/>
      <c r="E50" s="72"/>
      <c r="F50" s="72"/>
      <c r="G50" s="72" t="s">
        <v>60</v>
      </c>
      <c r="H50" s="72" t="s">
        <v>60</v>
      </c>
      <c r="I50" s="48" t="s">
        <v>60</v>
      </c>
      <c r="J50" s="48" t="s">
        <v>60</v>
      </c>
    </row>
    <row r="51" spans="1:10" ht="25.5" x14ac:dyDescent="0.2">
      <c r="A51" s="73"/>
      <c r="B51" s="72" t="s">
        <v>55</v>
      </c>
      <c r="C51" s="72"/>
      <c r="D51" s="72"/>
      <c r="E51" s="72"/>
      <c r="F51" s="72"/>
      <c r="G51" s="72" t="s">
        <v>61</v>
      </c>
      <c r="H51" s="74" t="s">
        <v>77</v>
      </c>
      <c r="I51" s="48" t="s">
        <v>76</v>
      </c>
      <c r="J51" s="48" t="s">
        <v>76</v>
      </c>
    </row>
    <row r="52" spans="1:10" ht="14.25" x14ac:dyDescent="0.2">
      <c r="A52" s="73"/>
      <c r="B52" s="72" t="s">
        <v>56</v>
      </c>
      <c r="C52" s="72"/>
      <c r="D52" s="72"/>
      <c r="E52" s="72"/>
      <c r="F52" s="72"/>
      <c r="G52" s="72"/>
      <c r="H52" s="72"/>
    </row>
    <row r="53" spans="1:10" ht="14.25" x14ac:dyDescent="0.2">
      <c r="A53" s="73"/>
      <c r="B53" s="72" t="s">
        <v>57</v>
      </c>
      <c r="C53" s="72"/>
      <c r="D53" s="72"/>
      <c r="E53" s="72"/>
      <c r="F53" s="72"/>
      <c r="G53" s="72"/>
      <c r="H53" s="72"/>
    </row>
  </sheetData>
  <autoFilter ref="A2:H53"/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reporting </vt:lpstr>
    </vt:vector>
  </TitlesOfParts>
  <Company>RVEEH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Prewett</dc:creator>
  <cp:lastModifiedBy>Juliette Wittich</cp:lastModifiedBy>
  <cp:lastPrinted>2019-08-19T00:09:44Z</cp:lastPrinted>
  <dcterms:created xsi:type="dcterms:W3CDTF">2015-01-28T00:02:16Z</dcterms:created>
  <dcterms:modified xsi:type="dcterms:W3CDTF">2019-10-22T23:52:20Z</dcterms:modified>
</cp:coreProperties>
</file>